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E94E7B16-4A99-4B90-9FE5-65E15A1AC1FB}" xr6:coauthVersionLast="41" xr6:coauthVersionMax="41" xr10:uidLastSave="{00000000-0000-0000-0000-000000000000}"/>
  <bookViews>
    <workbookView xWindow="-120" yWindow="-120" windowWidth="20730" windowHeight="11160" tabRatio="760" activeTab="1" xr2:uid="{00000000-000D-0000-FFFF-FFFF00000000}"/>
  </bookViews>
  <sheets>
    <sheet name="თავფურცელი" sheetId="1" r:id="rId1"/>
    <sheet name="ხარჯთაღრიცხვა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4" l="1"/>
  <c r="F7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22" i="4"/>
  <c r="J7" i="4"/>
  <c r="J8" i="4" l="1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5" i="4"/>
  <c r="J36" i="4"/>
  <c r="J37" i="4"/>
  <c r="J38" i="4"/>
  <c r="J39" i="4"/>
  <c r="J40" i="4"/>
  <c r="J41" i="4"/>
  <c r="J44" i="4"/>
  <c r="J45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5" i="4"/>
  <c r="H36" i="4"/>
  <c r="H37" i="4"/>
  <c r="H38" i="4"/>
  <c r="H39" i="4"/>
  <c r="H40" i="4"/>
  <c r="H41" i="4"/>
  <c r="H44" i="4"/>
  <c r="H45" i="4"/>
  <c r="H46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F23" i="4"/>
  <c r="F24" i="4"/>
  <c r="F25" i="4"/>
  <c r="F26" i="4"/>
  <c r="F27" i="4"/>
  <c r="F28" i="4"/>
  <c r="F29" i="4"/>
  <c r="F30" i="4"/>
  <c r="F31" i="4"/>
  <c r="F32" i="4"/>
  <c r="F35" i="4"/>
  <c r="F36" i="4"/>
  <c r="F37" i="4"/>
  <c r="F38" i="4"/>
  <c r="F39" i="4"/>
  <c r="F40" i="4"/>
  <c r="F41" i="4"/>
  <c r="F44" i="4"/>
  <c r="F45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D34" i="4"/>
  <c r="F34" i="4" s="1"/>
  <c r="D33" i="4"/>
  <c r="J33" i="4" s="1"/>
  <c r="D47" i="4"/>
  <c r="J47" i="4" s="1"/>
  <c r="D46" i="4"/>
  <c r="F46" i="4" s="1"/>
  <c r="D43" i="4"/>
  <c r="J43" i="4" s="1"/>
  <c r="D42" i="4"/>
  <c r="F42" i="4" s="1"/>
  <c r="K15" i="4" l="1"/>
  <c r="K40" i="4"/>
  <c r="K30" i="4"/>
  <c r="K14" i="4"/>
  <c r="K59" i="4"/>
  <c r="K31" i="4"/>
  <c r="K23" i="4"/>
  <c r="K51" i="4"/>
  <c r="K22" i="4"/>
  <c r="K27" i="4"/>
  <c r="K19" i="4"/>
  <c r="K11" i="4"/>
  <c r="K50" i="4"/>
  <c r="K55" i="4"/>
  <c r="J46" i="4"/>
  <c r="K46" i="4" s="1"/>
  <c r="K36" i="4"/>
  <c r="K26" i="4"/>
  <c r="K18" i="4"/>
  <c r="K10" i="4"/>
  <c r="K39" i="4"/>
  <c r="K54" i="4"/>
  <c r="K45" i="4"/>
  <c r="K35" i="4"/>
  <c r="K58" i="4"/>
  <c r="K62" i="4"/>
  <c r="K61" i="4"/>
  <c r="K57" i="4"/>
  <c r="K53" i="4"/>
  <c r="K49" i="4"/>
  <c r="K44" i="4"/>
  <c r="K38" i="4"/>
  <c r="J34" i="4"/>
  <c r="K34" i="4" s="1"/>
  <c r="K29" i="4"/>
  <c r="K25" i="4"/>
  <c r="K21" i="4"/>
  <c r="K17" i="4"/>
  <c r="K13" i="4"/>
  <c r="K9" i="4"/>
  <c r="H34" i="4"/>
  <c r="K60" i="4"/>
  <c r="K56" i="4"/>
  <c r="K52" i="4"/>
  <c r="K48" i="4"/>
  <c r="K41" i="4"/>
  <c r="K37" i="4"/>
  <c r="K32" i="4"/>
  <c r="K28" i="4"/>
  <c r="K24" i="4"/>
  <c r="K20" i="4"/>
  <c r="K16" i="4"/>
  <c r="K12" i="4"/>
  <c r="K8" i="4"/>
  <c r="F33" i="4"/>
  <c r="F63" i="4" s="1"/>
  <c r="H42" i="4"/>
  <c r="H33" i="4"/>
  <c r="F47" i="4"/>
  <c r="F43" i="4"/>
  <c r="J42" i="4"/>
  <c r="H47" i="4"/>
  <c r="H43" i="4"/>
  <c r="K42" i="4" l="1"/>
  <c r="K43" i="4"/>
  <c r="K47" i="4"/>
  <c r="K33" i="4"/>
  <c r="K64" i="4" l="1"/>
  <c r="J63" i="4" l="1"/>
  <c r="H63" i="4" l="1"/>
  <c r="K72" i="4" s="1"/>
  <c r="K7" i="4" l="1"/>
  <c r="K63" i="4" l="1"/>
  <c r="K65" i="4" s="1"/>
  <c r="K66" i="4" s="1"/>
  <c r="K67" i="4" s="1"/>
  <c r="K68" i="4" s="1"/>
  <c r="K69" i="4" s="1"/>
  <c r="K70" i="4" s="1"/>
  <c r="K71" i="4" s="1"/>
  <c r="K73" i="4" s="1"/>
  <c r="K74" i="4" s="1"/>
  <c r="K75" i="4" s="1"/>
  <c r="K2" i="4" l="1"/>
  <c r="A11" i="1"/>
</calcChain>
</file>

<file path=xl/sharedStrings.xml><?xml version="1.0" encoding="utf-8"?>
<sst xmlns="http://schemas.openxmlformats.org/spreadsheetml/2006/main" count="145" uniqueCount="90">
  <si>
    <t>ხ   ა   რ   ჯ   თ   ა   ღ   რ  ი  ც   ხ   ვ  ა</t>
  </si>
  <si>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</si>
  <si>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</si>
  <si>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</si>
  <si>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</si>
  <si>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</si>
  <si>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</si>
  <si>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მანქანა-მექანიზმები</t>
  </si>
  <si>
    <t>ჯამი</t>
  </si>
  <si>
    <t>ერთ ფასი</t>
  </si>
  <si>
    <t>მ²</t>
  </si>
  <si>
    <t>ც</t>
  </si>
  <si>
    <t>კომპ</t>
  </si>
  <si>
    <t>მ</t>
  </si>
  <si>
    <t>მ³</t>
  </si>
  <si>
    <t>ტნ</t>
  </si>
  <si>
    <t>სხვა მასალები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</si>
  <si>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</si>
  <si>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</si>
  <si>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</si>
  <si>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</si>
  <si>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</si>
  <si>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 xml:space="preserve">დღგ </t>
  </si>
  <si>
    <t>სულ ჯამი</t>
  </si>
  <si>
    <t>1.   სადემონტაჟო სამუშაოები</t>
  </si>
  <si>
    <t>გაუთვალისწინებელი ხარჯები</t>
  </si>
  <si>
    <t>სახარჯთაღრიცხვო  ღირ-ბა   ლარი</t>
  </si>
  <si>
    <t>საორიენტაციო სახარჯთაღრიცხვო ღირებულება (ლარი)</t>
  </si>
  <si>
    <t xml:space="preserve">ქ.თბილისში მ.იაშვილის სახელობის ბავშვთა ცენტრალური საავადმყოფოს ტერიტორიაზე არსებული   საცავად გადაკეთების  სარეკონსტრუქციო-სარემონტო სამუშაოების                                    </t>
  </si>
  <si>
    <t xml:space="preserve">ხის კარის ბლოკების დემონტაჟი      </t>
  </si>
  <si>
    <t xml:space="preserve">ლითონის კარის ბლოკების დემონტაჟი  </t>
  </si>
  <si>
    <t>გისოსების დემონტაჟი</t>
  </si>
  <si>
    <t xml:space="preserve">ხის ფანჯრის ბლოკების დემონტაჟი      </t>
  </si>
  <si>
    <t>კედლებიდან დაზიანებული ნალესის ჩამოყრა</t>
  </si>
  <si>
    <t xml:space="preserve"> ელ. ფარების დემონტაჟი</t>
  </si>
  <si>
    <t>ხის კონსტრუქციების დემონტაჟი</t>
  </si>
  <si>
    <t>მინაბლოკის კედლის დემონტაჟი დასწყობება</t>
  </si>
  <si>
    <t xml:space="preserve">აგურის ტიხრების დემონტაჟი დაშლა სისქე 18სმ (ვარგისი აგურის გადარჩევა შემდგომი გამოყენებით)  </t>
  </si>
  <si>
    <t xml:space="preserve">სახურავში არსებული დაზიანებული სავენტილაციო კორობები  </t>
  </si>
  <si>
    <t xml:space="preserve">გადახურვის დაზიანებული 5 ფილის დემონტაჟი </t>
  </si>
  <si>
    <t>რბილი სახურავის ფენილის დემონტაჟი ცემენტმჭიმთან ერთად სისქე 7 სმ</t>
  </si>
  <si>
    <r>
      <t>მ</t>
    </r>
    <r>
      <rPr>
        <sz val="12"/>
        <color theme="1"/>
        <rFont val="Calibri"/>
        <family val="2"/>
        <charset val="204"/>
      </rPr>
      <t>³</t>
    </r>
  </si>
  <si>
    <t xml:space="preserve">ქ.თბილისში მ.იაშვილის სახელობის ბავშვთა ცენტრალური საავადმყოფოს ტერიტორიაზე არსებული შენობის  საცავად გადაკეთების  სარეკონსტრუქციო-სარემონტო სამუშაოების ხარჯთაღრიცხვა                                      </t>
  </si>
  <si>
    <t>ბეტონი ბ15</t>
  </si>
  <si>
    <r>
      <t>მ</t>
    </r>
    <r>
      <rPr>
        <sz val="12"/>
        <color theme="1"/>
        <rFont val="Calibri"/>
        <family val="2"/>
        <charset val="204"/>
      </rPr>
      <t>²</t>
    </r>
  </si>
  <si>
    <t>ტ</t>
  </si>
  <si>
    <t>სხვა მასალა</t>
  </si>
  <si>
    <t>ლარ</t>
  </si>
  <si>
    <t>კედლების შელესვა ქვიშაცემენტის ნრევით</t>
  </si>
  <si>
    <t xml:space="preserve">სამშენებლო ნარჩენების ა/მანქ. დატვირტვა გატანა </t>
  </si>
  <si>
    <t>ბეტონის სამრეწველო იატაკის მოწყობა სისქ.10  სმ ზედაპირის მექანიკური  მოხვეწა მოპრიალება (ებოქსიტური დანამატებით)</t>
  </si>
  <si>
    <t>ებოქსიტური ან სხვა ტიპის სიმკვრივის დანამატები</t>
  </si>
  <si>
    <t xml:space="preserve">ღიობების ამოშენება არსებული მეორადი აგურით (25სმ) </t>
  </si>
  <si>
    <t>გადახურვის დაზიაინებული დემონტირებული  ფილის ადგილის ბეტონის არმირებული ფილის მოწყობა</t>
  </si>
  <si>
    <t>ბეტონი ბ20</t>
  </si>
  <si>
    <t>საქარგილე მასალა</t>
  </si>
  <si>
    <t xml:space="preserve">სახურავზე ქვიშა-ცემენტის 4.0 სმ სისქის მჭიმის მოწყობა </t>
  </si>
  <si>
    <r>
      <t xml:space="preserve">ცემენტი </t>
    </r>
    <r>
      <rPr>
        <sz val="12"/>
        <color theme="1"/>
        <rFont val="Calibri"/>
        <family val="2"/>
        <charset val="204"/>
      </rPr>
      <t>Χ0.04Χ0.414</t>
    </r>
  </si>
  <si>
    <r>
      <t xml:space="preserve">ქვიშა   </t>
    </r>
    <r>
      <rPr>
        <sz val="12"/>
        <color theme="1"/>
        <rFont val="Calibri"/>
        <family val="2"/>
        <charset val="204"/>
      </rPr>
      <t>Χ0.04Χ1.2</t>
    </r>
  </si>
  <si>
    <t>სახურავზე ორი ფენა ლინოკრომის საფარის მოწყობა სპეციალურ პრაიმერზე</t>
  </si>
  <si>
    <r>
      <t>ლინოკრომი  100</t>
    </r>
    <r>
      <rPr>
        <sz val="12"/>
        <color theme="1"/>
        <rFont val="Calibri"/>
        <family val="2"/>
        <charset val="204"/>
      </rPr>
      <t>Χ2Χ1.12</t>
    </r>
  </si>
  <si>
    <r>
      <t>პრაიმერი (მასტიკა)  100</t>
    </r>
    <r>
      <rPr>
        <sz val="12"/>
        <color theme="1"/>
        <rFont val="Calibri"/>
        <family val="2"/>
        <charset val="204"/>
      </rPr>
      <t>Χ</t>
    </r>
    <r>
      <rPr>
        <sz val="12"/>
        <color theme="1"/>
        <rFont val="Sylfaen"/>
        <family val="1"/>
        <charset val="204"/>
      </rPr>
      <t xml:space="preserve"> 0.76</t>
    </r>
  </si>
  <si>
    <t>ახალი სავენტილაციო კორობების მონტაჟი ცხაურებით და ქუდებით</t>
  </si>
  <si>
    <t>ლიტონის კარის  ბლოკის მონტაჟი საკეტ-სახელურით და მოწყობილობით  კომუნიკაციების ღიობებზე   (1.1×2.15)მ- 2ც  (2.2×2.5)მ- 1ც</t>
  </si>
  <si>
    <r>
      <t>მეტალო/პლასტმასის ვიტრაჟის  მონტაჟი   (0.6</t>
    </r>
    <r>
      <rPr>
        <sz val="12"/>
        <color theme="1"/>
        <rFont val="Calibri"/>
        <family val="2"/>
        <charset val="204"/>
      </rPr>
      <t>×1.2</t>
    </r>
    <r>
      <rPr>
        <sz val="12"/>
        <color theme="1"/>
        <rFont val="Sylfaen"/>
        <family val="1"/>
        <charset val="204"/>
      </rPr>
      <t xml:space="preserve">)მ-4ც                                                                                                                                                                                                                               </t>
    </r>
  </si>
  <si>
    <r>
      <t>ცემენტი  0.0124</t>
    </r>
    <r>
      <rPr>
        <sz val="12"/>
        <color theme="1"/>
        <rFont val="Calibri"/>
        <family val="2"/>
        <charset val="204"/>
      </rPr>
      <t>Χ</t>
    </r>
  </si>
  <si>
    <r>
      <t>ქვიშა   0.049</t>
    </r>
    <r>
      <rPr>
        <sz val="12"/>
        <color theme="1"/>
        <rFont val="Calibri"/>
        <family val="2"/>
        <charset val="204"/>
      </rPr>
      <t>Χ</t>
    </r>
    <r>
      <rPr>
        <sz val="12"/>
        <color theme="1"/>
        <rFont val="Sylfaen"/>
        <family val="1"/>
        <charset val="204"/>
      </rPr>
      <t xml:space="preserve"> </t>
    </r>
  </si>
  <si>
    <r>
      <t>ქვიშა ყვითელი 0.0048</t>
    </r>
    <r>
      <rPr>
        <sz val="12"/>
        <color theme="1"/>
        <rFont val="Calibri"/>
        <family val="2"/>
        <charset val="204"/>
      </rPr>
      <t>×</t>
    </r>
  </si>
  <si>
    <r>
      <t>დეკორატიული  ცემენტი  0.0016</t>
    </r>
    <r>
      <rPr>
        <sz val="12"/>
        <color theme="1"/>
        <rFont val="Calibri"/>
        <family val="2"/>
        <charset val="204"/>
      </rPr>
      <t>×</t>
    </r>
  </si>
  <si>
    <t xml:space="preserve">ქვიშა-ცემენტის ნაშხეფის მოწყობა  ფასადზე, შიდა კედლებზე და ჭერზე </t>
  </si>
  <si>
    <t>შემონაკირწყლის მოწყობა (ატმოსტსტკა)</t>
  </si>
  <si>
    <t>წყალშემკრები ღარები</t>
  </si>
  <si>
    <t>წყალშემკრები ძაბრები</t>
  </si>
  <si>
    <t>წყალშემკრები მილები</t>
  </si>
  <si>
    <t>2. იატაკები</t>
  </si>
  <si>
    <t xml:space="preserve">3.კედლები </t>
  </si>
  <si>
    <t>4. სახურავი</t>
  </si>
  <si>
    <t>5. კარ-ფანჯრები</t>
  </si>
  <si>
    <t>6. ელექტროობა</t>
  </si>
  <si>
    <r>
      <t>სპილენძის კაბელის ორმაგი იზოლაციით NYM 3</t>
    </r>
    <r>
      <rPr>
        <sz val="12"/>
        <color theme="1"/>
        <rFont val="Calibri"/>
        <family val="2"/>
        <charset val="204"/>
      </rPr>
      <t xml:space="preserve">Χ1.5 მონტაჟი </t>
    </r>
  </si>
  <si>
    <r>
      <t>სპილენძის კაბელის ორმაგი იზოლაციით NYM 3</t>
    </r>
    <r>
      <rPr>
        <sz val="12"/>
        <color theme="1"/>
        <rFont val="Calibri"/>
        <family val="2"/>
        <charset val="204"/>
      </rPr>
      <t xml:space="preserve">Χ2.5 მონტაჟი </t>
    </r>
  </si>
  <si>
    <t>1 კლავიშიანი 10A ჩამრთველის მონტაჟი</t>
  </si>
  <si>
    <t xml:space="preserve">საშტეფსელო როზეტის მონტაჟი </t>
  </si>
  <si>
    <t>ელ.გამანაწილებელი ფარი</t>
  </si>
  <si>
    <t>საპენსიო დანარიცხი</t>
  </si>
  <si>
    <t>ქ. თბილისი  2019 წელის  ნოემბერი</t>
  </si>
  <si>
    <t>შესრულების ვადა</t>
  </si>
  <si>
    <t>შემსრულებელი კომპანია</t>
  </si>
  <si>
    <t>დირექტორი</t>
  </si>
  <si>
    <t>2019 წლის 8 ნოემბერი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</si>
</sst>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Sylfaen"/>
      <family val="1"/>
    </font>
    <font>
      <b/>
      <sz val="14"/>
      <color theme="1"/>
      <name val="Sylfaen"/>
      <family val="1"/>
    </font>
    <font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6" xfId="0" applyFont="1" applyFill="1" applyBorder="1"/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wrapText="1"/>
    </xf>
    <xf numFmtId="9" fontId="6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/>
    </xf>
    <xf numFmtId="2" fontId="9" fillId="0" borderId="0" xfId="0" applyNumberFormat="1" applyFont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92"/>
  <sheetViews>
    <sheetView workbookViewId="0">
      <selection activeCell="A11" sqref="A11"/>
    </sheetView>
  </sheetViews>
  <sheetFormatPr defaultColWidth="9.140625" defaultRowHeight="15" x14ac:dyDescent="0.25"/>
  <cols>
    <col min="1" max="1" width="97" style="1" customWidth="1"/>
    <col min="2" max="16384" width="9.140625" style="1"/>
  </cols>
  <sheetData>
    <row r="5" spans="1:1" ht="15" customHeight="1" x14ac:dyDescent="0.25"/>
    <row r="6" spans="1:1" ht="15" customHeight="1" x14ac:dyDescent="0.25"/>
    <row r="7" spans="1:1" ht="30" x14ac:dyDescent="0.25">
      <c r="A7" s="25" t="s">
        <v>28</v>
      </c>
    </row>
    <row r="8" spans="1:1" ht="15" customHeight="1" x14ac:dyDescent="0.25">
      <c r="A8" s="6" t="s">
        <v>0</v>
      </c>
    </row>
    <row r="9" spans="1:1" ht="15" customHeight="1" x14ac:dyDescent="0.25">
      <c r="A9" s="6"/>
    </row>
    <row r="10" spans="1:1" ht="15" customHeight="1" x14ac:dyDescent="0.25">
      <c r="A10" s="6" t="s">
        <v>27</v>
      </c>
    </row>
    <row r="11" spans="1:1" ht="18.75" customHeight="1" x14ac:dyDescent="0.25">
      <c r="A11" s="56">
        <f>ხარჯთაღრიცხვა!K75</f>
        <v>0</v>
      </c>
    </row>
    <row r="12" spans="1:1" ht="18.75" customHeight="1" x14ac:dyDescent="0.25">
      <c r="A12" s="6"/>
    </row>
    <row r="13" spans="1:1" x14ac:dyDescent="0.25">
      <c r="A13" s="6"/>
    </row>
    <row r="16" spans="1:1" x14ac:dyDescent="0.25">
      <c r="A16" s="6" t="s">
        <v>85</v>
      </c>
    </row>
    <row r="31" spans="1:1" ht="15" customHeight="1" x14ac:dyDescent="0.25">
      <c r="A31" s="2"/>
    </row>
    <row r="32" spans="1:1" ht="15" customHeight="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ht="18" customHeight="1" x14ac:dyDescent="0.25">
      <c r="A40" s="2"/>
    </row>
    <row r="41" spans="1:1" ht="15" customHeight="1" x14ac:dyDescent="0.25">
      <c r="A41" s="2"/>
    </row>
    <row r="42" spans="1:1" ht="18" customHeight="1" x14ac:dyDescent="0.25">
      <c r="A42" s="2"/>
    </row>
    <row r="43" spans="1:1" ht="18" customHeight="1" x14ac:dyDescent="0.25">
      <c r="A43" s="2"/>
    </row>
    <row r="44" spans="1:1" ht="18" customHeight="1" x14ac:dyDescent="0.25">
      <c r="A44" s="2"/>
    </row>
    <row r="45" spans="1:1" ht="18" customHeight="1" x14ac:dyDescent="0.25">
      <c r="A45" s="2"/>
    </row>
    <row r="46" spans="1:1" ht="18" customHeight="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ht="15.75" customHeight="1" x14ac:dyDescent="0.25">
      <c r="A70" s="4"/>
    </row>
    <row r="71" spans="1:1" s="3" customFormat="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</sheetData>
  <pageMargins left="0.2" right="0.2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119"/>
  <sheetViews>
    <sheetView tabSelected="1" workbookViewId="0">
      <selection activeCell="H5" sqref="H5"/>
    </sheetView>
  </sheetViews>
  <sheetFormatPr defaultColWidth="9.140625" defaultRowHeight="15" x14ac:dyDescent="0.25"/>
  <cols>
    <col min="1" max="1" width="3" style="6" customWidth="1"/>
    <col min="2" max="2" width="55.85546875" style="1" customWidth="1"/>
    <col min="3" max="3" width="7.7109375" style="5" customWidth="1"/>
    <col min="4" max="4" width="10" style="5" customWidth="1"/>
    <col min="5" max="5" width="8.5703125" style="5" customWidth="1"/>
    <col min="6" max="6" width="9.7109375" style="5" customWidth="1"/>
    <col min="7" max="7" width="7.28515625" style="5" customWidth="1"/>
    <col min="8" max="8" width="9.5703125" style="5" customWidth="1"/>
    <col min="9" max="9" width="6.5703125" style="5" customWidth="1"/>
    <col min="10" max="10" width="8.5703125" style="5" customWidth="1"/>
    <col min="11" max="11" width="12.5703125" style="5" customWidth="1"/>
    <col min="12" max="16384" width="9.140625" style="1"/>
  </cols>
  <sheetData>
    <row r="1" spans="1:11" ht="74.25" customHeight="1" x14ac:dyDescent="0.25">
      <c r="A1" s="62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8" customHeight="1" x14ac:dyDescent="0.25">
      <c r="A2" s="21"/>
      <c r="B2" s="60" t="s">
        <v>89</v>
      </c>
      <c r="C2" s="22"/>
      <c r="D2" s="22"/>
      <c r="E2" s="61" t="s">
        <v>26</v>
      </c>
      <c r="F2" s="61"/>
      <c r="G2" s="61"/>
      <c r="H2" s="61"/>
      <c r="I2" s="61"/>
      <c r="J2" s="61"/>
      <c r="K2" s="23">
        <f>K75</f>
        <v>0</v>
      </c>
    </row>
    <row r="3" spans="1:11" s="6" customFormat="1" ht="33.75" customHeight="1" x14ac:dyDescent="0.25">
      <c r="A3" s="64" t="s">
        <v>1</v>
      </c>
      <c r="B3" s="64" t="s">
        <v>2</v>
      </c>
      <c r="C3" s="64" t="s">
        <v>3</v>
      </c>
      <c r="D3" s="70" t="s">
        <v>4</v>
      </c>
      <c r="E3" s="66" t="s">
        <v>5</v>
      </c>
      <c r="F3" s="67"/>
      <c r="G3" s="66" t="s">
        <v>6</v>
      </c>
      <c r="H3" s="67"/>
      <c r="I3" s="68" t="s">
        <v>7</v>
      </c>
      <c r="J3" s="69"/>
      <c r="K3" s="64" t="s">
        <v>8</v>
      </c>
    </row>
    <row r="4" spans="1:11" s="7" customFormat="1" ht="30" x14ac:dyDescent="0.3">
      <c r="A4" s="65"/>
      <c r="B4" s="65"/>
      <c r="C4" s="65"/>
      <c r="D4" s="71"/>
      <c r="E4" s="16" t="s">
        <v>9</v>
      </c>
      <c r="F4" s="19" t="s">
        <v>8</v>
      </c>
      <c r="G4" s="16" t="s">
        <v>9</v>
      </c>
      <c r="H4" s="19" t="s">
        <v>8</v>
      </c>
      <c r="I4" s="16" t="s">
        <v>9</v>
      </c>
      <c r="J4" s="19" t="s">
        <v>8</v>
      </c>
      <c r="K4" s="65"/>
    </row>
    <row r="5" spans="1:11" s="5" customFormat="1" ht="15.75" x14ac:dyDescent="0.3">
      <c r="A5" s="11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</row>
    <row r="6" spans="1:11" ht="15.75" x14ac:dyDescent="0.3">
      <c r="A6" s="11"/>
      <c r="B6" s="24" t="s">
        <v>24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s="13" customFormat="1" ht="20.25" customHeight="1" x14ac:dyDescent="0.25">
      <c r="A7" s="58">
        <v>1</v>
      </c>
      <c r="B7" s="26" t="s">
        <v>29</v>
      </c>
      <c r="C7" s="27" t="s">
        <v>10</v>
      </c>
      <c r="D7" s="28">
        <v>15</v>
      </c>
      <c r="E7" s="28"/>
      <c r="F7" s="28">
        <f>E7*D7</f>
        <v>0</v>
      </c>
      <c r="G7" s="28"/>
      <c r="H7" s="28">
        <f>G7*D7</f>
        <v>0</v>
      </c>
      <c r="I7" s="28"/>
      <c r="J7" s="28">
        <f>I7*D7</f>
        <v>0</v>
      </c>
      <c r="K7" s="28">
        <f>J7+H7+F7</f>
        <v>0</v>
      </c>
    </row>
    <row r="8" spans="1:11" s="13" customFormat="1" ht="20.25" customHeight="1" x14ac:dyDescent="0.25">
      <c r="A8" s="58">
        <v>2</v>
      </c>
      <c r="B8" s="26" t="s">
        <v>30</v>
      </c>
      <c r="C8" s="27" t="s">
        <v>10</v>
      </c>
      <c r="D8" s="28">
        <v>7</v>
      </c>
      <c r="E8" s="28"/>
      <c r="F8" s="28">
        <f t="shared" ref="F8:F20" si="0">E8*D8</f>
        <v>0</v>
      </c>
      <c r="G8" s="28"/>
      <c r="H8" s="28">
        <f t="shared" ref="H8:H62" si="1">G8*D8</f>
        <v>0</v>
      </c>
      <c r="I8" s="28"/>
      <c r="J8" s="28">
        <f t="shared" ref="J8:J62" si="2">I8*D8</f>
        <v>0</v>
      </c>
      <c r="K8" s="28">
        <f t="shared" ref="K8:K62" si="3">J8+H8+F8</f>
        <v>0</v>
      </c>
    </row>
    <row r="9" spans="1:11" s="13" customFormat="1" ht="20.25" customHeight="1" x14ac:dyDescent="0.25">
      <c r="A9" s="58">
        <v>3</v>
      </c>
      <c r="B9" s="26" t="s">
        <v>31</v>
      </c>
      <c r="C9" s="27" t="s">
        <v>10</v>
      </c>
      <c r="D9" s="28">
        <v>24</v>
      </c>
      <c r="E9" s="28"/>
      <c r="F9" s="28">
        <f t="shared" si="0"/>
        <v>0</v>
      </c>
      <c r="G9" s="28"/>
      <c r="H9" s="28">
        <f t="shared" si="1"/>
        <v>0</v>
      </c>
      <c r="I9" s="28"/>
      <c r="J9" s="28">
        <f t="shared" si="2"/>
        <v>0</v>
      </c>
      <c r="K9" s="28">
        <f t="shared" si="3"/>
        <v>0</v>
      </c>
    </row>
    <row r="10" spans="1:11" s="13" customFormat="1" ht="20.25" customHeight="1" x14ac:dyDescent="0.25">
      <c r="A10" s="58">
        <v>4</v>
      </c>
      <c r="B10" s="26" t="s">
        <v>32</v>
      </c>
      <c r="C10" s="27" t="s">
        <v>10</v>
      </c>
      <c r="D10" s="28">
        <v>24</v>
      </c>
      <c r="E10" s="28"/>
      <c r="F10" s="28">
        <f t="shared" si="0"/>
        <v>0</v>
      </c>
      <c r="G10" s="28"/>
      <c r="H10" s="28">
        <f t="shared" si="1"/>
        <v>0</v>
      </c>
      <c r="I10" s="28"/>
      <c r="J10" s="28">
        <f t="shared" si="2"/>
        <v>0</v>
      </c>
      <c r="K10" s="28">
        <f t="shared" si="3"/>
        <v>0</v>
      </c>
    </row>
    <row r="11" spans="1:11" s="13" customFormat="1" ht="20.25" customHeight="1" x14ac:dyDescent="0.25">
      <c r="A11" s="58">
        <v>5</v>
      </c>
      <c r="B11" s="26" t="s">
        <v>33</v>
      </c>
      <c r="C11" s="27" t="s">
        <v>10</v>
      </c>
      <c r="D11" s="28">
        <v>154</v>
      </c>
      <c r="E11" s="28"/>
      <c r="F11" s="28">
        <f t="shared" si="0"/>
        <v>0</v>
      </c>
      <c r="G11" s="28"/>
      <c r="H11" s="28">
        <f t="shared" si="1"/>
        <v>0</v>
      </c>
      <c r="I11" s="28"/>
      <c r="J11" s="28">
        <f t="shared" si="2"/>
        <v>0</v>
      </c>
      <c r="K11" s="28">
        <f t="shared" si="3"/>
        <v>0</v>
      </c>
    </row>
    <row r="12" spans="1:11" s="13" customFormat="1" ht="55.5" customHeight="1" x14ac:dyDescent="0.25">
      <c r="A12" s="58">
        <v>6</v>
      </c>
      <c r="B12" s="26" t="s">
        <v>37</v>
      </c>
      <c r="C12" s="27" t="s">
        <v>10</v>
      </c>
      <c r="D12" s="28">
        <v>188</v>
      </c>
      <c r="E12" s="28"/>
      <c r="F12" s="28">
        <f t="shared" si="0"/>
        <v>0</v>
      </c>
      <c r="G12" s="28"/>
      <c r="H12" s="28">
        <f t="shared" si="1"/>
        <v>0</v>
      </c>
      <c r="I12" s="28"/>
      <c r="J12" s="28">
        <f t="shared" si="2"/>
        <v>0</v>
      </c>
      <c r="K12" s="28">
        <f t="shared" si="3"/>
        <v>0</v>
      </c>
    </row>
    <row r="13" spans="1:11" s="14" customFormat="1" ht="21" customHeight="1" x14ac:dyDescent="0.25">
      <c r="A13" s="58">
        <v>7</v>
      </c>
      <c r="B13" s="26" t="s">
        <v>34</v>
      </c>
      <c r="C13" s="27" t="s">
        <v>12</v>
      </c>
      <c r="D13" s="28">
        <v>2</v>
      </c>
      <c r="E13" s="28"/>
      <c r="F13" s="28">
        <f t="shared" si="0"/>
        <v>0</v>
      </c>
      <c r="G13" s="28"/>
      <c r="H13" s="28">
        <f t="shared" si="1"/>
        <v>0</v>
      </c>
      <c r="I13" s="28"/>
      <c r="J13" s="28">
        <f t="shared" si="2"/>
        <v>0</v>
      </c>
      <c r="K13" s="28">
        <f t="shared" si="3"/>
        <v>0</v>
      </c>
    </row>
    <row r="14" spans="1:11" s="14" customFormat="1" ht="18" x14ac:dyDescent="0.25">
      <c r="A14" s="58">
        <v>8</v>
      </c>
      <c r="B14" s="26" t="s">
        <v>35</v>
      </c>
      <c r="C14" s="27" t="s">
        <v>11</v>
      </c>
      <c r="D14" s="28">
        <v>134</v>
      </c>
      <c r="E14" s="28"/>
      <c r="F14" s="28">
        <f t="shared" si="0"/>
        <v>0</v>
      </c>
      <c r="G14" s="28"/>
      <c r="H14" s="28">
        <f t="shared" si="1"/>
        <v>0</v>
      </c>
      <c r="I14" s="28"/>
      <c r="J14" s="28">
        <f t="shared" si="2"/>
        <v>0</v>
      </c>
      <c r="K14" s="28">
        <f t="shared" si="3"/>
        <v>0</v>
      </c>
    </row>
    <row r="15" spans="1:11" s="14" customFormat="1" ht="18" x14ac:dyDescent="0.25">
      <c r="A15" s="58">
        <v>9</v>
      </c>
      <c r="B15" s="26" t="s">
        <v>36</v>
      </c>
      <c r="C15" s="27" t="s">
        <v>11</v>
      </c>
      <c r="D15" s="28">
        <v>12</v>
      </c>
      <c r="E15" s="28"/>
      <c r="F15" s="28">
        <f t="shared" si="0"/>
        <v>0</v>
      </c>
      <c r="G15" s="28"/>
      <c r="H15" s="28">
        <f t="shared" si="1"/>
        <v>0</v>
      </c>
      <c r="I15" s="28"/>
      <c r="J15" s="28">
        <f t="shared" si="2"/>
        <v>0</v>
      </c>
      <c r="K15" s="28">
        <f t="shared" si="3"/>
        <v>0</v>
      </c>
    </row>
    <row r="16" spans="1:11" s="14" customFormat="1" ht="23.25" customHeight="1" x14ac:dyDescent="0.35">
      <c r="A16" s="58">
        <v>10</v>
      </c>
      <c r="B16" s="26" t="s">
        <v>39</v>
      </c>
      <c r="C16" s="29" t="s">
        <v>41</v>
      </c>
      <c r="D16" s="28">
        <v>8</v>
      </c>
      <c r="E16" s="28"/>
      <c r="F16" s="28">
        <f t="shared" si="0"/>
        <v>0</v>
      </c>
      <c r="G16" s="28"/>
      <c r="H16" s="28">
        <f t="shared" si="1"/>
        <v>0</v>
      </c>
      <c r="I16" s="28"/>
      <c r="J16" s="28">
        <f t="shared" si="2"/>
        <v>0</v>
      </c>
      <c r="K16" s="28">
        <f t="shared" si="3"/>
        <v>0</v>
      </c>
    </row>
    <row r="17" spans="1:11" s="13" customFormat="1" ht="36" x14ac:dyDescent="0.25">
      <c r="A17" s="58">
        <v>11</v>
      </c>
      <c r="B17" s="26" t="s">
        <v>40</v>
      </c>
      <c r="C17" s="27" t="s">
        <v>10</v>
      </c>
      <c r="D17" s="28">
        <v>385</v>
      </c>
      <c r="E17" s="28"/>
      <c r="F17" s="28">
        <f t="shared" si="0"/>
        <v>0</v>
      </c>
      <c r="G17" s="28"/>
      <c r="H17" s="28">
        <f t="shared" si="1"/>
        <v>0</v>
      </c>
      <c r="I17" s="28"/>
      <c r="J17" s="28">
        <f t="shared" si="2"/>
        <v>0</v>
      </c>
      <c r="K17" s="28">
        <f t="shared" si="3"/>
        <v>0</v>
      </c>
    </row>
    <row r="18" spans="1:11" s="13" customFormat="1" ht="36" x14ac:dyDescent="0.25">
      <c r="A18" s="58">
        <v>12</v>
      </c>
      <c r="B18" s="26" t="s">
        <v>38</v>
      </c>
      <c r="C18" s="27" t="s">
        <v>11</v>
      </c>
      <c r="D18" s="28">
        <v>6</v>
      </c>
      <c r="E18" s="28"/>
      <c r="F18" s="28">
        <f t="shared" si="0"/>
        <v>0</v>
      </c>
      <c r="G18" s="28"/>
      <c r="H18" s="28">
        <f t="shared" si="1"/>
        <v>0</v>
      </c>
      <c r="I18" s="28"/>
      <c r="J18" s="28">
        <f t="shared" si="2"/>
        <v>0</v>
      </c>
      <c r="K18" s="28">
        <f t="shared" si="3"/>
        <v>0</v>
      </c>
    </row>
    <row r="19" spans="1:11" s="13" customFormat="1" ht="18" x14ac:dyDescent="0.25">
      <c r="A19" s="58">
        <v>13</v>
      </c>
      <c r="B19" s="26" t="s">
        <v>49</v>
      </c>
      <c r="C19" s="27" t="s">
        <v>45</v>
      </c>
      <c r="D19" s="28">
        <v>55</v>
      </c>
      <c r="E19" s="28"/>
      <c r="F19" s="28">
        <f t="shared" si="0"/>
        <v>0</v>
      </c>
      <c r="G19" s="28"/>
      <c r="H19" s="28">
        <f t="shared" si="1"/>
        <v>0</v>
      </c>
      <c r="I19" s="28"/>
      <c r="J19" s="28">
        <f t="shared" si="2"/>
        <v>0</v>
      </c>
      <c r="K19" s="28">
        <f t="shared" si="3"/>
        <v>0</v>
      </c>
    </row>
    <row r="20" spans="1:11" s="13" customFormat="1" ht="18" x14ac:dyDescent="0.35">
      <c r="A20" s="11"/>
      <c r="B20" s="32" t="s">
        <v>74</v>
      </c>
      <c r="C20" s="29"/>
      <c r="D20" s="30"/>
      <c r="E20" s="31"/>
      <c r="F20" s="28">
        <f t="shared" si="0"/>
        <v>0</v>
      </c>
      <c r="G20" s="31"/>
      <c r="H20" s="28">
        <f t="shared" si="1"/>
        <v>0</v>
      </c>
      <c r="I20" s="31"/>
      <c r="J20" s="28">
        <f t="shared" si="2"/>
        <v>0</v>
      </c>
      <c r="K20" s="28">
        <f t="shared" si="3"/>
        <v>0</v>
      </c>
    </row>
    <row r="21" spans="1:11" s="13" customFormat="1" ht="61.5" customHeight="1" x14ac:dyDescent="0.25">
      <c r="A21" s="11">
        <v>1</v>
      </c>
      <c r="B21" s="37" t="s">
        <v>50</v>
      </c>
      <c r="C21" s="27" t="s">
        <v>10</v>
      </c>
      <c r="D21" s="28">
        <v>375</v>
      </c>
      <c r="E21" s="28"/>
      <c r="F21" s="28">
        <f>E21*D21</f>
        <v>0</v>
      </c>
      <c r="G21" s="28"/>
      <c r="H21" s="28">
        <f t="shared" si="1"/>
        <v>0</v>
      </c>
      <c r="I21" s="28"/>
      <c r="J21" s="28">
        <f t="shared" si="2"/>
        <v>0</v>
      </c>
      <c r="K21" s="28">
        <f t="shared" si="3"/>
        <v>0</v>
      </c>
    </row>
    <row r="22" spans="1:11" s="13" customFormat="1" ht="24" customHeight="1" x14ac:dyDescent="0.25">
      <c r="A22" s="11">
        <v>2</v>
      </c>
      <c r="B22" s="38" t="s">
        <v>70</v>
      </c>
      <c r="C22" s="27" t="s">
        <v>44</v>
      </c>
      <c r="D22" s="28">
        <v>62</v>
      </c>
      <c r="E22" s="28"/>
      <c r="F22" s="28">
        <f>E22*D22</f>
        <v>0</v>
      </c>
      <c r="G22" s="28"/>
      <c r="H22" s="28">
        <f t="shared" si="1"/>
        <v>0</v>
      </c>
      <c r="I22" s="28"/>
      <c r="J22" s="28">
        <f t="shared" si="2"/>
        <v>0</v>
      </c>
      <c r="K22" s="28">
        <f t="shared" si="3"/>
        <v>0</v>
      </c>
    </row>
    <row r="23" spans="1:11" s="13" customFormat="1" ht="17.25" customHeight="1" x14ac:dyDescent="0.35">
      <c r="A23" s="53"/>
      <c r="B23" s="46" t="s">
        <v>43</v>
      </c>
      <c r="C23" s="29" t="s">
        <v>14</v>
      </c>
      <c r="D23" s="31">
        <v>44</v>
      </c>
      <c r="E23" s="31"/>
      <c r="F23" s="28">
        <f t="shared" ref="F23:F62" si="4">E23*D23</f>
        <v>0</v>
      </c>
      <c r="G23" s="31"/>
      <c r="H23" s="28">
        <f t="shared" si="1"/>
        <v>0</v>
      </c>
      <c r="I23" s="31"/>
      <c r="J23" s="28">
        <f t="shared" si="2"/>
        <v>0</v>
      </c>
      <c r="K23" s="28">
        <f t="shared" si="3"/>
        <v>0</v>
      </c>
    </row>
    <row r="24" spans="1:11" s="13" customFormat="1" ht="22.5" customHeight="1" x14ac:dyDescent="0.25">
      <c r="A24" s="53"/>
      <c r="B24" s="26" t="s">
        <v>51</v>
      </c>
      <c r="C24" s="27" t="s">
        <v>18</v>
      </c>
      <c r="D24" s="28">
        <v>450</v>
      </c>
      <c r="E24" s="28"/>
      <c r="F24" s="28">
        <f t="shared" si="4"/>
        <v>0</v>
      </c>
      <c r="G24" s="28"/>
      <c r="H24" s="28">
        <f t="shared" si="1"/>
        <v>0</v>
      </c>
      <c r="I24" s="28"/>
      <c r="J24" s="28">
        <f t="shared" si="2"/>
        <v>0</v>
      </c>
      <c r="K24" s="28">
        <f t="shared" si="3"/>
        <v>0</v>
      </c>
    </row>
    <row r="25" spans="1:11" s="13" customFormat="1" ht="18" x14ac:dyDescent="0.35">
      <c r="A25" s="53"/>
      <c r="B25" s="33" t="s">
        <v>16</v>
      </c>
      <c r="C25" s="27" t="s">
        <v>17</v>
      </c>
      <c r="D25" s="28">
        <v>1</v>
      </c>
      <c r="E25" s="28"/>
      <c r="F25" s="28">
        <f t="shared" si="4"/>
        <v>0</v>
      </c>
      <c r="G25" s="28"/>
      <c r="H25" s="28">
        <f t="shared" si="1"/>
        <v>0</v>
      </c>
      <c r="I25" s="28"/>
      <c r="J25" s="28">
        <f t="shared" si="2"/>
        <v>0</v>
      </c>
      <c r="K25" s="28">
        <f t="shared" si="3"/>
        <v>0</v>
      </c>
    </row>
    <row r="26" spans="1:11" s="13" customFormat="1" ht="18" x14ac:dyDescent="0.35">
      <c r="A26" s="47"/>
      <c r="B26" s="49" t="s">
        <v>75</v>
      </c>
      <c r="C26" s="29"/>
      <c r="D26" s="31"/>
      <c r="E26" s="31"/>
      <c r="F26" s="28">
        <f t="shared" si="4"/>
        <v>0</v>
      </c>
      <c r="G26" s="31"/>
      <c r="H26" s="28">
        <f t="shared" si="1"/>
        <v>0</v>
      </c>
      <c r="I26" s="31"/>
      <c r="J26" s="28">
        <f t="shared" si="2"/>
        <v>0</v>
      </c>
      <c r="K26" s="28">
        <f t="shared" si="3"/>
        <v>0</v>
      </c>
    </row>
    <row r="27" spans="1:11" s="13" customFormat="1" ht="36" x14ac:dyDescent="0.35">
      <c r="A27" s="47">
        <v>1</v>
      </c>
      <c r="B27" s="34" t="s">
        <v>52</v>
      </c>
      <c r="C27" s="27" t="s">
        <v>10</v>
      </c>
      <c r="D27" s="28">
        <v>18</v>
      </c>
      <c r="E27" s="28"/>
      <c r="F27" s="28">
        <f t="shared" si="4"/>
        <v>0</v>
      </c>
      <c r="G27" s="28"/>
      <c r="H27" s="28">
        <f t="shared" si="1"/>
        <v>0</v>
      </c>
      <c r="I27" s="28"/>
      <c r="J27" s="28">
        <f t="shared" si="2"/>
        <v>0</v>
      </c>
      <c r="K27" s="28">
        <f t="shared" si="3"/>
        <v>0</v>
      </c>
    </row>
    <row r="28" spans="1:11" s="13" customFormat="1" ht="18" x14ac:dyDescent="0.35">
      <c r="A28" s="47">
        <v>2</v>
      </c>
      <c r="B28" s="34" t="s">
        <v>48</v>
      </c>
      <c r="C28" s="27" t="s">
        <v>10</v>
      </c>
      <c r="D28" s="28">
        <v>215</v>
      </c>
      <c r="E28" s="28"/>
      <c r="F28" s="28">
        <f t="shared" si="4"/>
        <v>0</v>
      </c>
      <c r="G28" s="28"/>
      <c r="H28" s="28">
        <f t="shared" si="1"/>
        <v>0</v>
      </c>
      <c r="I28" s="28"/>
      <c r="J28" s="28">
        <f t="shared" si="2"/>
        <v>0</v>
      </c>
      <c r="K28" s="28">
        <f t="shared" si="3"/>
        <v>0</v>
      </c>
    </row>
    <row r="29" spans="1:11" s="13" customFormat="1" ht="18" x14ac:dyDescent="0.35">
      <c r="A29" s="47"/>
      <c r="B29" s="35" t="s">
        <v>65</v>
      </c>
      <c r="C29" s="27" t="s">
        <v>45</v>
      </c>
      <c r="D29" s="31">
        <v>2.8</v>
      </c>
      <c r="E29" s="31"/>
      <c r="F29" s="28">
        <f t="shared" si="4"/>
        <v>0</v>
      </c>
      <c r="G29" s="31"/>
      <c r="H29" s="28">
        <f t="shared" si="1"/>
        <v>0</v>
      </c>
      <c r="I29" s="31"/>
      <c r="J29" s="28">
        <f t="shared" si="2"/>
        <v>0</v>
      </c>
      <c r="K29" s="28">
        <f t="shared" si="3"/>
        <v>0</v>
      </c>
    </row>
    <row r="30" spans="1:11" s="13" customFormat="1" ht="18" x14ac:dyDescent="0.35">
      <c r="A30" s="47"/>
      <c r="B30" s="35" t="s">
        <v>66</v>
      </c>
      <c r="C30" s="27" t="s">
        <v>41</v>
      </c>
      <c r="D30" s="31">
        <v>9</v>
      </c>
      <c r="E30" s="31"/>
      <c r="F30" s="28">
        <f t="shared" si="4"/>
        <v>0</v>
      </c>
      <c r="G30" s="31"/>
      <c r="H30" s="28">
        <f t="shared" si="1"/>
        <v>0</v>
      </c>
      <c r="I30" s="31"/>
      <c r="J30" s="28">
        <f t="shared" si="2"/>
        <v>0</v>
      </c>
      <c r="K30" s="28">
        <f t="shared" si="3"/>
        <v>0</v>
      </c>
    </row>
    <row r="31" spans="1:11" s="13" customFormat="1" ht="18" x14ac:dyDescent="0.35">
      <c r="A31" s="47"/>
      <c r="B31" s="35" t="s">
        <v>46</v>
      </c>
      <c r="C31" s="27" t="s">
        <v>47</v>
      </c>
      <c r="D31" s="31">
        <v>5</v>
      </c>
      <c r="E31" s="31"/>
      <c r="F31" s="28">
        <f t="shared" si="4"/>
        <v>0</v>
      </c>
      <c r="G31" s="31"/>
      <c r="H31" s="28">
        <f t="shared" si="1"/>
        <v>0</v>
      </c>
      <c r="I31" s="31"/>
      <c r="J31" s="28">
        <f t="shared" si="2"/>
        <v>0</v>
      </c>
      <c r="K31" s="28">
        <f t="shared" si="3"/>
        <v>0</v>
      </c>
    </row>
    <row r="32" spans="1:11" s="13" customFormat="1" ht="36" x14ac:dyDescent="0.25">
      <c r="A32" s="47">
        <v>3</v>
      </c>
      <c r="B32" s="37" t="s">
        <v>69</v>
      </c>
      <c r="C32" s="27" t="s">
        <v>10</v>
      </c>
      <c r="D32" s="28">
        <v>854</v>
      </c>
      <c r="E32" s="28"/>
      <c r="F32" s="28">
        <f t="shared" si="4"/>
        <v>0</v>
      </c>
      <c r="G32" s="28"/>
      <c r="H32" s="28">
        <f t="shared" si="1"/>
        <v>0</v>
      </c>
      <c r="I32" s="28"/>
      <c r="J32" s="28">
        <f t="shared" si="2"/>
        <v>0</v>
      </c>
      <c r="K32" s="28">
        <f t="shared" si="3"/>
        <v>0</v>
      </c>
    </row>
    <row r="33" spans="1:11" s="13" customFormat="1" ht="18" x14ac:dyDescent="0.35">
      <c r="A33" s="47"/>
      <c r="B33" s="33" t="s">
        <v>67</v>
      </c>
      <c r="C33" s="29" t="s">
        <v>41</v>
      </c>
      <c r="D33" s="31">
        <f>D32*0.0048</f>
        <v>4.0991999999999997</v>
      </c>
      <c r="E33" s="31"/>
      <c r="F33" s="28">
        <f t="shared" si="4"/>
        <v>0</v>
      </c>
      <c r="G33" s="31"/>
      <c r="H33" s="28">
        <f t="shared" si="1"/>
        <v>0</v>
      </c>
      <c r="I33" s="31"/>
      <c r="J33" s="28">
        <f t="shared" si="2"/>
        <v>0</v>
      </c>
      <c r="K33" s="28">
        <f t="shared" si="3"/>
        <v>0</v>
      </c>
    </row>
    <row r="34" spans="1:11" s="13" customFormat="1" ht="18" x14ac:dyDescent="0.35">
      <c r="A34" s="47"/>
      <c r="B34" s="33" t="s">
        <v>68</v>
      </c>
      <c r="C34" s="29" t="s">
        <v>15</v>
      </c>
      <c r="D34" s="31">
        <f>D32*0.0016</f>
        <v>1.3664000000000001</v>
      </c>
      <c r="E34" s="31"/>
      <c r="F34" s="28">
        <f t="shared" si="4"/>
        <v>0</v>
      </c>
      <c r="G34" s="31"/>
      <c r="H34" s="28">
        <f t="shared" si="1"/>
        <v>0</v>
      </c>
      <c r="I34" s="31"/>
      <c r="J34" s="28">
        <f t="shared" si="2"/>
        <v>0</v>
      </c>
      <c r="K34" s="28">
        <f t="shared" si="3"/>
        <v>0</v>
      </c>
    </row>
    <row r="35" spans="1:11" s="13" customFormat="1" ht="18" x14ac:dyDescent="0.35">
      <c r="A35" s="47"/>
      <c r="B35" s="35" t="s">
        <v>46</v>
      </c>
      <c r="C35" s="27" t="s">
        <v>47</v>
      </c>
      <c r="D35" s="31">
        <v>1</v>
      </c>
      <c r="E35" s="31"/>
      <c r="F35" s="28">
        <f t="shared" si="4"/>
        <v>0</v>
      </c>
      <c r="G35" s="31"/>
      <c r="H35" s="28">
        <f t="shared" si="1"/>
        <v>0</v>
      </c>
      <c r="I35" s="31"/>
      <c r="J35" s="28">
        <f t="shared" si="2"/>
        <v>0</v>
      </c>
      <c r="K35" s="28">
        <f t="shared" si="3"/>
        <v>0</v>
      </c>
    </row>
    <row r="36" spans="1:11" s="13" customFormat="1" ht="18" x14ac:dyDescent="0.35">
      <c r="A36" s="47"/>
      <c r="B36" s="49" t="s">
        <v>76</v>
      </c>
      <c r="C36" s="27"/>
      <c r="D36" s="31"/>
      <c r="E36" s="31"/>
      <c r="F36" s="28">
        <f t="shared" si="4"/>
        <v>0</v>
      </c>
      <c r="G36" s="31"/>
      <c r="H36" s="28">
        <f t="shared" si="1"/>
        <v>0</v>
      </c>
      <c r="I36" s="31"/>
      <c r="J36" s="28">
        <f t="shared" si="2"/>
        <v>0</v>
      </c>
      <c r="K36" s="28">
        <f t="shared" si="3"/>
        <v>0</v>
      </c>
    </row>
    <row r="37" spans="1:11" s="13" customFormat="1" ht="54" x14ac:dyDescent="0.35">
      <c r="A37" s="54">
        <v>1</v>
      </c>
      <c r="B37" s="34" t="s">
        <v>53</v>
      </c>
      <c r="C37" s="27" t="s">
        <v>41</v>
      </c>
      <c r="D37" s="28">
        <v>6</v>
      </c>
      <c r="E37" s="28"/>
      <c r="F37" s="28">
        <f t="shared" si="4"/>
        <v>0</v>
      </c>
      <c r="G37" s="28"/>
      <c r="H37" s="28">
        <f t="shared" si="1"/>
        <v>0</v>
      </c>
      <c r="I37" s="28"/>
      <c r="J37" s="28">
        <f t="shared" si="2"/>
        <v>0</v>
      </c>
      <c r="K37" s="28">
        <f t="shared" si="3"/>
        <v>0</v>
      </c>
    </row>
    <row r="38" spans="1:11" s="13" customFormat="1" ht="18" x14ac:dyDescent="0.35">
      <c r="A38" s="55"/>
      <c r="B38" s="46" t="s">
        <v>54</v>
      </c>
      <c r="C38" s="29" t="s">
        <v>14</v>
      </c>
      <c r="D38" s="31">
        <v>6</v>
      </c>
      <c r="E38" s="31"/>
      <c r="F38" s="28">
        <f t="shared" si="4"/>
        <v>0</v>
      </c>
      <c r="G38" s="31"/>
      <c r="H38" s="28">
        <f t="shared" si="1"/>
        <v>0</v>
      </c>
      <c r="I38" s="31"/>
      <c r="J38" s="28">
        <f t="shared" si="2"/>
        <v>0</v>
      </c>
      <c r="K38" s="28">
        <f t="shared" si="3"/>
        <v>0</v>
      </c>
    </row>
    <row r="39" spans="1:11" s="13" customFormat="1" ht="18" x14ac:dyDescent="0.35">
      <c r="A39" s="55"/>
      <c r="B39" s="46" t="s">
        <v>55</v>
      </c>
      <c r="C39" s="29" t="s">
        <v>10</v>
      </c>
      <c r="D39" s="31">
        <v>36</v>
      </c>
      <c r="E39" s="31"/>
      <c r="F39" s="28">
        <f t="shared" si="4"/>
        <v>0</v>
      </c>
      <c r="G39" s="31"/>
      <c r="H39" s="28">
        <f t="shared" si="1"/>
        <v>0</v>
      </c>
      <c r="I39" s="31"/>
      <c r="J39" s="28">
        <f t="shared" si="2"/>
        <v>0</v>
      </c>
      <c r="K39" s="28">
        <f t="shared" si="3"/>
        <v>0</v>
      </c>
    </row>
    <row r="40" spans="1:11" s="13" customFormat="1" ht="18" x14ac:dyDescent="0.35">
      <c r="A40" s="55"/>
      <c r="B40" s="35" t="s">
        <v>46</v>
      </c>
      <c r="C40" s="27" t="s">
        <v>47</v>
      </c>
      <c r="D40" s="31">
        <v>1</v>
      </c>
      <c r="E40" s="31"/>
      <c r="F40" s="28">
        <f t="shared" si="4"/>
        <v>0</v>
      </c>
      <c r="G40" s="31"/>
      <c r="H40" s="28">
        <f t="shared" si="1"/>
        <v>0</v>
      </c>
      <c r="I40" s="31"/>
      <c r="J40" s="28">
        <f t="shared" si="2"/>
        <v>0</v>
      </c>
      <c r="K40" s="28">
        <f t="shared" si="3"/>
        <v>0</v>
      </c>
    </row>
    <row r="41" spans="1:11" s="13" customFormat="1" ht="36" x14ac:dyDescent="0.35">
      <c r="A41" s="55">
        <v>2</v>
      </c>
      <c r="B41" s="51" t="s">
        <v>56</v>
      </c>
      <c r="C41" s="27" t="s">
        <v>44</v>
      </c>
      <c r="D41" s="28">
        <v>285</v>
      </c>
      <c r="E41" s="28"/>
      <c r="F41" s="28">
        <f t="shared" si="4"/>
        <v>0</v>
      </c>
      <c r="G41" s="28"/>
      <c r="H41" s="28">
        <f t="shared" si="1"/>
        <v>0</v>
      </c>
      <c r="I41" s="28"/>
      <c r="J41" s="28">
        <f t="shared" si="2"/>
        <v>0</v>
      </c>
      <c r="K41" s="28">
        <f t="shared" si="3"/>
        <v>0</v>
      </c>
    </row>
    <row r="42" spans="1:11" s="13" customFormat="1" ht="18" x14ac:dyDescent="0.35">
      <c r="A42" s="55"/>
      <c r="B42" s="35" t="s">
        <v>57</v>
      </c>
      <c r="C42" s="27" t="s">
        <v>45</v>
      </c>
      <c r="D42" s="31">
        <f>D41*0.04*0.414</f>
        <v>4.7195999999999998</v>
      </c>
      <c r="E42" s="31"/>
      <c r="F42" s="28">
        <f t="shared" si="4"/>
        <v>0</v>
      </c>
      <c r="G42" s="31"/>
      <c r="H42" s="28">
        <f t="shared" si="1"/>
        <v>0</v>
      </c>
      <c r="I42" s="31"/>
      <c r="J42" s="28">
        <f t="shared" si="2"/>
        <v>0</v>
      </c>
      <c r="K42" s="28">
        <f t="shared" si="3"/>
        <v>0</v>
      </c>
    </row>
    <row r="43" spans="1:11" s="13" customFormat="1" ht="18" x14ac:dyDescent="0.35">
      <c r="A43" s="55"/>
      <c r="B43" s="35" t="s">
        <v>58</v>
      </c>
      <c r="C43" s="27" t="s">
        <v>41</v>
      </c>
      <c r="D43" s="31">
        <f>D41*0.04*1.2</f>
        <v>13.68</v>
      </c>
      <c r="E43" s="31"/>
      <c r="F43" s="28">
        <f t="shared" si="4"/>
        <v>0</v>
      </c>
      <c r="G43" s="31"/>
      <c r="H43" s="28">
        <f t="shared" si="1"/>
        <v>0</v>
      </c>
      <c r="I43" s="31"/>
      <c r="J43" s="28">
        <f t="shared" si="2"/>
        <v>0</v>
      </c>
      <c r="K43" s="28">
        <f t="shared" si="3"/>
        <v>0</v>
      </c>
    </row>
    <row r="44" spans="1:11" s="15" customFormat="1" ht="18" x14ac:dyDescent="0.35">
      <c r="A44" s="27"/>
      <c r="B44" s="35" t="s">
        <v>46</v>
      </c>
      <c r="C44" s="27" t="s">
        <v>47</v>
      </c>
      <c r="D44" s="31">
        <v>1</v>
      </c>
      <c r="E44" s="31"/>
      <c r="F44" s="28">
        <f t="shared" si="4"/>
        <v>0</v>
      </c>
      <c r="G44" s="31"/>
      <c r="H44" s="28">
        <f t="shared" si="1"/>
        <v>0</v>
      </c>
      <c r="I44" s="31"/>
      <c r="J44" s="28">
        <f t="shared" si="2"/>
        <v>0</v>
      </c>
      <c r="K44" s="28">
        <f t="shared" si="3"/>
        <v>0</v>
      </c>
    </row>
    <row r="45" spans="1:11" s="50" customFormat="1" ht="36" x14ac:dyDescent="0.35">
      <c r="A45" s="52">
        <v>3</v>
      </c>
      <c r="B45" s="51" t="s">
        <v>59</v>
      </c>
      <c r="C45" s="27" t="s">
        <v>44</v>
      </c>
      <c r="D45" s="28">
        <v>385</v>
      </c>
      <c r="E45" s="28"/>
      <c r="F45" s="28">
        <f t="shared" si="4"/>
        <v>0</v>
      </c>
      <c r="G45" s="28"/>
      <c r="H45" s="28">
        <f t="shared" si="1"/>
        <v>0</v>
      </c>
      <c r="I45" s="28"/>
      <c r="J45" s="28">
        <f t="shared" si="2"/>
        <v>0</v>
      </c>
      <c r="K45" s="28">
        <f t="shared" si="3"/>
        <v>0</v>
      </c>
    </row>
    <row r="46" spans="1:11" s="50" customFormat="1" ht="18" x14ac:dyDescent="0.35">
      <c r="A46" s="52"/>
      <c r="B46" s="35" t="s">
        <v>60</v>
      </c>
      <c r="C46" s="27" t="s">
        <v>44</v>
      </c>
      <c r="D46" s="31">
        <f>D45*2*1.12</f>
        <v>862.40000000000009</v>
      </c>
      <c r="E46" s="31"/>
      <c r="F46" s="28">
        <f t="shared" si="4"/>
        <v>0</v>
      </c>
      <c r="G46" s="31"/>
      <c r="H46" s="28">
        <f t="shared" si="1"/>
        <v>0</v>
      </c>
      <c r="I46" s="31"/>
      <c r="J46" s="28">
        <f t="shared" si="2"/>
        <v>0</v>
      </c>
      <c r="K46" s="28">
        <f t="shared" si="3"/>
        <v>0</v>
      </c>
    </row>
    <row r="47" spans="1:11" s="50" customFormat="1" ht="18" x14ac:dyDescent="0.35">
      <c r="A47" s="52"/>
      <c r="B47" s="35" t="s">
        <v>61</v>
      </c>
      <c r="C47" s="27" t="s">
        <v>18</v>
      </c>
      <c r="D47" s="31">
        <f>D45*0.76</f>
        <v>292.60000000000002</v>
      </c>
      <c r="E47" s="31"/>
      <c r="F47" s="28">
        <f t="shared" si="4"/>
        <v>0</v>
      </c>
      <c r="G47" s="31"/>
      <c r="H47" s="28">
        <f t="shared" si="1"/>
        <v>0</v>
      </c>
      <c r="I47" s="31"/>
      <c r="J47" s="28">
        <f t="shared" si="2"/>
        <v>0</v>
      </c>
      <c r="K47" s="28">
        <f t="shared" si="3"/>
        <v>0</v>
      </c>
    </row>
    <row r="48" spans="1:11" s="50" customFormat="1" ht="18" x14ac:dyDescent="0.35">
      <c r="A48" s="52"/>
      <c r="B48" s="35" t="s">
        <v>46</v>
      </c>
      <c r="C48" s="27" t="s">
        <v>47</v>
      </c>
      <c r="D48" s="31">
        <v>1</v>
      </c>
      <c r="E48" s="31"/>
      <c r="F48" s="28">
        <f t="shared" si="4"/>
        <v>0</v>
      </c>
      <c r="G48" s="31"/>
      <c r="H48" s="28">
        <f t="shared" si="1"/>
        <v>0</v>
      </c>
      <c r="I48" s="31"/>
      <c r="J48" s="28">
        <f t="shared" si="2"/>
        <v>0</v>
      </c>
      <c r="K48" s="28">
        <f t="shared" si="3"/>
        <v>0</v>
      </c>
    </row>
    <row r="49" spans="1:11" s="50" customFormat="1" ht="36" x14ac:dyDescent="0.35">
      <c r="A49" s="52">
        <v>4</v>
      </c>
      <c r="B49" s="51" t="s">
        <v>62</v>
      </c>
      <c r="C49" s="27" t="s">
        <v>12</v>
      </c>
      <c r="D49" s="28">
        <v>5</v>
      </c>
      <c r="E49" s="28"/>
      <c r="F49" s="28">
        <f t="shared" si="4"/>
        <v>0</v>
      </c>
      <c r="G49" s="28"/>
      <c r="H49" s="28">
        <f t="shared" si="1"/>
        <v>0</v>
      </c>
      <c r="I49" s="28"/>
      <c r="J49" s="28">
        <f t="shared" si="2"/>
        <v>0</v>
      </c>
      <c r="K49" s="28">
        <f t="shared" si="3"/>
        <v>0</v>
      </c>
    </row>
    <row r="50" spans="1:11" s="50" customFormat="1" ht="18" x14ac:dyDescent="0.35">
      <c r="A50" s="52">
        <v>5</v>
      </c>
      <c r="B50" s="51" t="s">
        <v>71</v>
      </c>
      <c r="C50" s="27" t="s">
        <v>13</v>
      </c>
      <c r="D50" s="28">
        <v>26</v>
      </c>
      <c r="E50" s="28"/>
      <c r="F50" s="28">
        <f t="shared" si="4"/>
        <v>0</v>
      </c>
      <c r="G50" s="28"/>
      <c r="H50" s="28">
        <f t="shared" si="1"/>
        <v>0</v>
      </c>
      <c r="I50" s="28"/>
      <c r="J50" s="28">
        <f t="shared" si="2"/>
        <v>0</v>
      </c>
      <c r="K50" s="28">
        <f t="shared" si="3"/>
        <v>0</v>
      </c>
    </row>
    <row r="51" spans="1:11" s="50" customFormat="1" ht="18" x14ac:dyDescent="0.35">
      <c r="A51" s="52">
        <v>6</v>
      </c>
      <c r="B51" s="51" t="s">
        <v>72</v>
      </c>
      <c r="C51" s="27" t="s">
        <v>11</v>
      </c>
      <c r="D51" s="28">
        <v>3</v>
      </c>
      <c r="E51" s="28"/>
      <c r="F51" s="28">
        <f t="shared" si="4"/>
        <v>0</v>
      </c>
      <c r="G51" s="28"/>
      <c r="H51" s="28">
        <f t="shared" si="1"/>
        <v>0</v>
      </c>
      <c r="I51" s="28"/>
      <c r="J51" s="28">
        <f t="shared" si="2"/>
        <v>0</v>
      </c>
      <c r="K51" s="28">
        <f t="shared" si="3"/>
        <v>0</v>
      </c>
    </row>
    <row r="52" spans="1:11" s="50" customFormat="1" ht="18" x14ac:dyDescent="0.35">
      <c r="A52" s="52">
        <v>7</v>
      </c>
      <c r="B52" s="51" t="s">
        <v>73</v>
      </c>
      <c r="C52" s="27" t="s">
        <v>13</v>
      </c>
      <c r="D52" s="28">
        <v>26</v>
      </c>
      <c r="E52" s="28"/>
      <c r="F52" s="28">
        <f t="shared" si="4"/>
        <v>0</v>
      </c>
      <c r="G52" s="28"/>
      <c r="H52" s="28">
        <f t="shared" si="1"/>
        <v>0</v>
      </c>
      <c r="I52" s="28"/>
      <c r="J52" s="28">
        <f t="shared" si="2"/>
        <v>0</v>
      </c>
      <c r="K52" s="28">
        <f t="shared" si="3"/>
        <v>0</v>
      </c>
    </row>
    <row r="53" spans="1:11" s="14" customFormat="1" ht="18" x14ac:dyDescent="0.35">
      <c r="A53" s="11"/>
      <c r="B53" s="48" t="s">
        <v>77</v>
      </c>
      <c r="C53" s="29"/>
      <c r="D53" s="31"/>
      <c r="E53" s="31"/>
      <c r="F53" s="28">
        <f t="shared" si="4"/>
        <v>0</v>
      </c>
      <c r="G53" s="31"/>
      <c r="H53" s="28">
        <f t="shared" si="1"/>
        <v>0</v>
      </c>
      <c r="I53" s="31"/>
      <c r="J53" s="28">
        <f t="shared" si="2"/>
        <v>0</v>
      </c>
      <c r="K53" s="28">
        <f t="shared" si="3"/>
        <v>0</v>
      </c>
    </row>
    <row r="54" spans="1:11" s="14" customFormat="1" ht="54" x14ac:dyDescent="0.25">
      <c r="A54" s="11">
        <v>1</v>
      </c>
      <c r="B54" s="37" t="s">
        <v>63</v>
      </c>
      <c r="C54" s="27" t="s">
        <v>10</v>
      </c>
      <c r="D54" s="28">
        <v>10.23</v>
      </c>
      <c r="E54" s="28"/>
      <c r="F54" s="28">
        <f t="shared" si="4"/>
        <v>0</v>
      </c>
      <c r="G54" s="28"/>
      <c r="H54" s="28">
        <f t="shared" si="1"/>
        <v>0</v>
      </c>
      <c r="I54" s="28"/>
      <c r="J54" s="28">
        <f t="shared" si="2"/>
        <v>0</v>
      </c>
      <c r="K54" s="28">
        <f t="shared" si="3"/>
        <v>0</v>
      </c>
    </row>
    <row r="55" spans="1:11" s="13" customFormat="1" ht="36" x14ac:dyDescent="0.25">
      <c r="A55" s="11">
        <v>2</v>
      </c>
      <c r="B55" s="37" t="s">
        <v>64</v>
      </c>
      <c r="C55" s="27" t="s">
        <v>10</v>
      </c>
      <c r="D55" s="28">
        <v>3.6</v>
      </c>
      <c r="E55" s="28"/>
      <c r="F55" s="28">
        <f t="shared" si="4"/>
        <v>0</v>
      </c>
      <c r="G55" s="28"/>
      <c r="H55" s="28">
        <f t="shared" si="1"/>
        <v>0</v>
      </c>
      <c r="I55" s="28"/>
      <c r="J55" s="28">
        <f t="shared" si="2"/>
        <v>0</v>
      </c>
      <c r="K55" s="28">
        <f t="shared" si="3"/>
        <v>0</v>
      </c>
    </row>
    <row r="56" spans="1:11" s="13" customFormat="1" ht="18" x14ac:dyDescent="0.35">
      <c r="A56" s="47"/>
      <c r="B56" s="33" t="s">
        <v>16</v>
      </c>
      <c r="C56" s="29" t="s">
        <v>17</v>
      </c>
      <c r="D56" s="31">
        <v>1</v>
      </c>
      <c r="E56" s="31"/>
      <c r="F56" s="28">
        <f t="shared" si="4"/>
        <v>0</v>
      </c>
      <c r="G56" s="31"/>
      <c r="H56" s="28">
        <f t="shared" si="1"/>
        <v>0</v>
      </c>
      <c r="I56" s="31"/>
      <c r="J56" s="28">
        <f t="shared" si="2"/>
        <v>0</v>
      </c>
      <c r="K56" s="28">
        <f t="shared" si="3"/>
        <v>0</v>
      </c>
    </row>
    <row r="57" spans="1:11" s="13" customFormat="1" ht="18" x14ac:dyDescent="0.35">
      <c r="A57" s="47"/>
      <c r="B57" s="49" t="s">
        <v>78</v>
      </c>
      <c r="C57" s="29"/>
      <c r="D57" s="31"/>
      <c r="E57" s="31"/>
      <c r="F57" s="28">
        <f t="shared" si="4"/>
        <v>0</v>
      </c>
      <c r="G57" s="31"/>
      <c r="H57" s="28">
        <f t="shared" si="1"/>
        <v>0</v>
      </c>
      <c r="I57" s="31"/>
      <c r="J57" s="28">
        <f t="shared" si="2"/>
        <v>0</v>
      </c>
      <c r="K57" s="28">
        <f t="shared" si="3"/>
        <v>0</v>
      </c>
    </row>
    <row r="58" spans="1:11" s="13" customFormat="1" ht="36" x14ac:dyDescent="0.35">
      <c r="A58" s="47">
        <v>1</v>
      </c>
      <c r="B58" s="34" t="s">
        <v>79</v>
      </c>
      <c r="C58" s="27" t="s">
        <v>13</v>
      </c>
      <c r="D58" s="59">
        <v>200</v>
      </c>
      <c r="E58" s="59"/>
      <c r="F58" s="28">
        <f t="shared" si="4"/>
        <v>0</v>
      </c>
      <c r="G58" s="59"/>
      <c r="H58" s="28">
        <f t="shared" si="1"/>
        <v>0</v>
      </c>
      <c r="I58" s="59"/>
      <c r="J58" s="28">
        <f t="shared" si="2"/>
        <v>0</v>
      </c>
      <c r="K58" s="28">
        <f t="shared" si="3"/>
        <v>0</v>
      </c>
    </row>
    <row r="59" spans="1:11" s="13" customFormat="1" ht="36" x14ac:dyDescent="0.35">
      <c r="A59" s="47">
        <v>2</v>
      </c>
      <c r="B59" s="34" t="s">
        <v>80</v>
      </c>
      <c r="C59" s="27" t="s">
        <v>13</v>
      </c>
      <c r="D59" s="59">
        <v>150</v>
      </c>
      <c r="E59" s="59"/>
      <c r="F59" s="28">
        <f t="shared" si="4"/>
        <v>0</v>
      </c>
      <c r="G59" s="59"/>
      <c r="H59" s="28">
        <f t="shared" si="1"/>
        <v>0</v>
      </c>
      <c r="I59" s="59"/>
      <c r="J59" s="28">
        <f t="shared" si="2"/>
        <v>0</v>
      </c>
      <c r="K59" s="28">
        <f t="shared" si="3"/>
        <v>0</v>
      </c>
    </row>
    <row r="60" spans="1:11" s="13" customFormat="1" ht="18" x14ac:dyDescent="0.35">
      <c r="A60" s="47">
        <v>3</v>
      </c>
      <c r="B60" s="34" t="s">
        <v>81</v>
      </c>
      <c r="C60" s="27" t="s">
        <v>12</v>
      </c>
      <c r="D60" s="59">
        <v>2</v>
      </c>
      <c r="E60" s="59"/>
      <c r="F60" s="28">
        <f t="shared" si="4"/>
        <v>0</v>
      </c>
      <c r="G60" s="59"/>
      <c r="H60" s="28">
        <f t="shared" si="1"/>
        <v>0</v>
      </c>
      <c r="I60" s="59"/>
      <c r="J60" s="28">
        <f t="shared" si="2"/>
        <v>0</v>
      </c>
      <c r="K60" s="28">
        <f t="shared" si="3"/>
        <v>0</v>
      </c>
    </row>
    <row r="61" spans="1:11" s="13" customFormat="1" ht="18" x14ac:dyDescent="0.35">
      <c r="A61" s="47">
        <v>4</v>
      </c>
      <c r="B61" s="34" t="s">
        <v>82</v>
      </c>
      <c r="C61" s="27" t="s">
        <v>12</v>
      </c>
      <c r="D61" s="59">
        <v>6</v>
      </c>
      <c r="E61" s="59"/>
      <c r="F61" s="28">
        <f t="shared" si="4"/>
        <v>0</v>
      </c>
      <c r="G61" s="59"/>
      <c r="H61" s="28">
        <f t="shared" si="1"/>
        <v>0</v>
      </c>
      <c r="I61" s="59"/>
      <c r="J61" s="28">
        <f t="shared" si="2"/>
        <v>0</v>
      </c>
      <c r="K61" s="28">
        <f t="shared" si="3"/>
        <v>0</v>
      </c>
    </row>
    <row r="62" spans="1:11" s="13" customFormat="1" ht="18" x14ac:dyDescent="0.35">
      <c r="A62" s="47">
        <v>5</v>
      </c>
      <c r="B62" s="34" t="s">
        <v>83</v>
      </c>
      <c r="C62" s="27" t="s">
        <v>12</v>
      </c>
      <c r="D62" s="59">
        <v>1</v>
      </c>
      <c r="E62" s="59"/>
      <c r="F62" s="28">
        <f t="shared" si="4"/>
        <v>0</v>
      </c>
      <c r="G62" s="59"/>
      <c r="H62" s="28">
        <f t="shared" si="1"/>
        <v>0</v>
      </c>
      <c r="I62" s="59"/>
      <c r="J62" s="28">
        <f t="shared" si="2"/>
        <v>0</v>
      </c>
      <c r="K62" s="28">
        <f t="shared" si="3"/>
        <v>0</v>
      </c>
    </row>
    <row r="63" spans="1:11" s="13" customFormat="1" ht="18" x14ac:dyDescent="0.35">
      <c r="A63" s="11"/>
      <c r="B63" s="33" t="s">
        <v>8</v>
      </c>
      <c r="C63" s="29"/>
      <c r="D63" s="31"/>
      <c r="E63" s="31"/>
      <c r="F63" s="28">
        <f>SUM(F22:F62)</f>
        <v>0</v>
      </c>
      <c r="G63" s="31"/>
      <c r="H63" s="28">
        <f>SUM(H7:H62)</f>
        <v>0</v>
      </c>
      <c r="I63" s="31"/>
      <c r="J63" s="28">
        <f>SUM(J7:J62)</f>
        <v>0</v>
      </c>
      <c r="K63" s="31">
        <f>SUM(K7:K62)</f>
        <v>0</v>
      </c>
    </row>
    <row r="64" spans="1:11" s="13" customFormat="1" ht="18" x14ac:dyDescent="0.35">
      <c r="A64" s="12"/>
      <c r="B64" s="40" t="s">
        <v>19</v>
      </c>
      <c r="C64" s="41">
        <v>0.03</v>
      </c>
      <c r="D64" s="39"/>
      <c r="E64" s="34"/>
      <c r="F64" s="39"/>
      <c r="G64" s="39"/>
      <c r="H64" s="39"/>
      <c r="I64" s="39"/>
      <c r="J64" s="34"/>
      <c r="K64" s="42">
        <f>F63*C64</f>
        <v>0</v>
      </c>
    </row>
    <row r="65" spans="1:11" s="13" customFormat="1" ht="18" x14ac:dyDescent="0.35">
      <c r="A65" s="12"/>
      <c r="B65" s="40" t="s">
        <v>8</v>
      </c>
      <c r="C65" s="43"/>
      <c r="D65" s="39"/>
      <c r="E65" s="34"/>
      <c r="F65" s="34"/>
      <c r="G65" s="39"/>
      <c r="H65" s="39"/>
      <c r="I65" s="39"/>
      <c r="J65" s="34"/>
      <c r="K65" s="42">
        <f>K64+K63</f>
        <v>0</v>
      </c>
    </row>
    <row r="66" spans="1:11" s="13" customFormat="1" ht="19.5" customHeight="1" x14ac:dyDescent="0.35">
      <c r="A66" s="12"/>
      <c r="B66" s="40" t="s">
        <v>20</v>
      </c>
      <c r="C66" s="41">
        <v>0.08</v>
      </c>
      <c r="D66" s="39"/>
      <c r="E66" s="34"/>
      <c r="F66" s="34"/>
      <c r="G66" s="39"/>
      <c r="H66" s="39"/>
      <c r="I66" s="39"/>
      <c r="J66" s="34"/>
      <c r="K66" s="42">
        <f>K65*C66</f>
        <v>0</v>
      </c>
    </row>
    <row r="67" spans="1:11" s="13" customFormat="1" ht="18" x14ac:dyDescent="0.35">
      <c r="A67" s="12"/>
      <c r="B67" s="40" t="s">
        <v>8</v>
      </c>
      <c r="C67" s="43"/>
      <c r="D67" s="39"/>
      <c r="E67" s="34"/>
      <c r="F67" s="34"/>
      <c r="G67" s="39"/>
      <c r="H67" s="39"/>
      <c r="I67" s="39"/>
      <c r="J67" s="34"/>
      <c r="K67" s="42">
        <f>K66+K65</f>
        <v>0</v>
      </c>
    </row>
    <row r="68" spans="1:11" s="13" customFormat="1" ht="18" x14ac:dyDescent="0.35">
      <c r="A68" s="12"/>
      <c r="B68" s="40" t="s">
        <v>21</v>
      </c>
      <c r="C68" s="41">
        <v>7.0000000000000007E-2</v>
      </c>
      <c r="D68" s="39"/>
      <c r="E68" s="34"/>
      <c r="F68" s="34"/>
      <c r="G68" s="39"/>
      <c r="H68" s="39"/>
      <c r="I68" s="39"/>
      <c r="J68" s="34"/>
      <c r="K68" s="42">
        <f>K67*C68</f>
        <v>0</v>
      </c>
    </row>
    <row r="69" spans="1:11" s="13" customFormat="1" ht="18" x14ac:dyDescent="0.35">
      <c r="A69" s="17"/>
      <c r="B69" s="40" t="s">
        <v>8</v>
      </c>
      <c r="C69" s="43"/>
      <c r="D69" s="39"/>
      <c r="E69" s="34"/>
      <c r="F69" s="34"/>
      <c r="G69" s="39"/>
      <c r="H69" s="39"/>
      <c r="I69" s="39"/>
      <c r="J69" s="34"/>
      <c r="K69" s="42">
        <f>K68+K67</f>
        <v>0</v>
      </c>
    </row>
    <row r="70" spans="1:11" s="13" customFormat="1" ht="18" x14ac:dyDescent="0.35">
      <c r="A70" s="17"/>
      <c r="B70" s="40" t="s">
        <v>25</v>
      </c>
      <c r="C70" s="41">
        <v>0.03</v>
      </c>
      <c r="D70" s="39"/>
      <c r="E70" s="34"/>
      <c r="F70" s="34"/>
      <c r="G70" s="39"/>
      <c r="H70" s="39"/>
      <c r="I70" s="39"/>
      <c r="J70" s="34"/>
      <c r="K70" s="42">
        <f>K69*C70</f>
        <v>0</v>
      </c>
    </row>
    <row r="71" spans="1:11" s="13" customFormat="1" ht="18" x14ac:dyDescent="0.35">
      <c r="A71" s="17"/>
      <c r="B71" s="40" t="s">
        <v>8</v>
      </c>
      <c r="C71" s="43"/>
      <c r="D71" s="39"/>
      <c r="E71" s="34"/>
      <c r="F71" s="34"/>
      <c r="G71" s="39"/>
      <c r="H71" s="39"/>
      <c r="I71" s="39"/>
      <c r="J71" s="34"/>
      <c r="K71" s="42">
        <f>K70+K69</f>
        <v>0</v>
      </c>
    </row>
    <row r="72" spans="1:11" s="13" customFormat="1" ht="18" x14ac:dyDescent="0.35">
      <c r="A72" s="17"/>
      <c r="B72" s="40" t="s">
        <v>84</v>
      </c>
      <c r="C72" s="41">
        <v>0.02</v>
      </c>
      <c r="D72" s="39"/>
      <c r="E72" s="34"/>
      <c r="F72" s="34"/>
      <c r="G72" s="39"/>
      <c r="H72" s="39"/>
      <c r="I72" s="39"/>
      <c r="J72" s="34"/>
      <c r="K72" s="42">
        <f>H63*C72</f>
        <v>0</v>
      </c>
    </row>
    <row r="73" spans="1:11" s="13" customFormat="1" ht="18" x14ac:dyDescent="0.35">
      <c r="A73" s="17"/>
      <c r="B73" s="40" t="s">
        <v>8</v>
      </c>
      <c r="C73" s="43"/>
      <c r="D73" s="39"/>
      <c r="E73" s="34"/>
      <c r="F73" s="34"/>
      <c r="G73" s="39"/>
      <c r="H73" s="39"/>
      <c r="I73" s="39"/>
      <c r="J73" s="34"/>
      <c r="K73" s="42">
        <f>K71+K72</f>
        <v>0</v>
      </c>
    </row>
    <row r="74" spans="1:11" s="13" customFormat="1" ht="18" x14ac:dyDescent="0.25">
      <c r="A74" s="12"/>
      <c r="B74" s="37" t="s">
        <v>22</v>
      </c>
      <c r="C74" s="57">
        <v>0.18</v>
      </c>
      <c r="D74" s="44"/>
      <c r="E74" s="37"/>
      <c r="F74" s="37"/>
      <c r="G74" s="37"/>
      <c r="H74" s="37"/>
      <c r="I74" s="37"/>
      <c r="J74" s="37"/>
      <c r="K74" s="45">
        <f>K73*C74</f>
        <v>0</v>
      </c>
    </row>
    <row r="75" spans="1:11" s="13" customFormat="1" ht="18" x14ac:dyDescent="0.35">
      <c r="A75" s="11"/>
      <c r="B75" s="35" t="s">
        <v>23</v>
      </c>
      <c r="C75" s="29"/>
      <c r="D75" s="29"/>
      <c r="E75" s="29"/>
      <c r="F75" s="29"/>
      <c r="G75" s="29"/>
      <c r="H75" s="29"/>
      <c r="I75" s="36"/>
      <c r="J75" s="36"/>
      <c r="K75" s="31">
        <f>K74+K73</f>
        <v>0</v>
      </c>
    </row>
    <row r="76" spans="1:11" ht="15.75" x14ac:dyDescent="0.3">
      <c r="A76" s="20"/>
      <c r="B76" s="9"/>
      <c r="C76" s="8"/>
      <c r="D76" s="8"/>
      <c r="E76" s="8"/>
      <c r="F76" s="8"/>
      <c r="G76" s="8"/>
      <c r="H76" s="8"/>
      <c r="I76" s="18"/>
      <c r="J76" s="18"/>
      <c r="K76" s="18"/>
    </row>
    <row r="77" spans="1:11" ht="15.75" x14ac:dyDescent="0.3">
      <c r="A77" s="20"/>
      <c r="B77" s="9"/>
      <c r="C77" s="8"/>
      <c r="D77" s="8"/>
      <c r="E77" s="8"/>
      <c r="F77" s="8"/>
      <c r="G77" s="8"/>
      <c r="H77" s="8"/>
      <c r="I77" s="18"/>
      <c r="J77" s="18"/>
      <c r="K77" s="18"/>
    </row>
    <row r="78" spans="1:11" ht="15.75" x14ac:dyDescent="0.3">
      <c r="A78" s="20"/>
      <c r="B78" s="9" t="s">
        <v>86</v>
      </c>
      <c r="C78" s="8"/>
      <c r="D78" s="8"/>
      <c r="E78" s="8"/>
      <c r="F78" s="8"/>
      <c r="G78" s="8"/>
      <c r="H78" s="8"/>
      <c r="I78" s="18"/>
      <c r="J78" s="18"/>
      <c r="K78" s="18"/>
    </row>
    <row r="79" spans="1:11" ht="15.75" x14ac:dyDescent="0.3">
      <c r="A79" s="20"/>
      <c r="B79" s="9"/>
      <c r="C79" s="8"/>
      <c r="D79" s="8"/>
      <c r="E79" s="8"/>
      <c r="F79" s="8"/>
      <c r="G79" s="8"/>
      <c r="H79" s="8"/>
      <c r="I79" s="18"/>
      <c r="J79" s="18"/>
      <c r="K79" s="18"/>
    </row>
    <row r="80" spans="1:11" ht="15.75" x14ac:dyDescent="0.3">
      <c r="A80" s="20"/>
      <c r="B80" s="9" t="s">
        <v>87</v>
      </c>
      <c r="C80" s="8"/>
      <c r="D80" s="8"/>
      <c r="E80" s="8"/>
      <c r="F80" s="8"/>
      <c r="G80" s="8"/>
      <c r="H80" s="8"/>
      <c r="I80" s="18"/>
      <c r="J80" s="18"/>
      <c r="K80" s="18"/>
    </row>
    <row r="81" spans="1:11" ht="15.75" x14ac:dyDescent="0.3">
      <c r="A81" s="20"/>
      <c r="B81" s="9"/>
      <c r="C81" s="8"/>
      <c r="D81" s="8"/>
      <c r="E81" s="8"/>
      <c r="F81" s="8"/>
      <c r="G81" s="8"/>
      <c r="H81" s="8"/>
      <c r="I81" s="18"/>
      <c r="J81" s="18"/>
      <c r="K81" s="18"/>
    </row>
    <row r="82" spans="1:11" ht="15.75" x14ac:dyDescent="0.3">
      <c r="A82" s="20"/>
      <c r="B82" s="9" t="s">
        <v>88</v>
      </c>
      <c r="C82" s="8"/>
      <c r="D82" s="8"/>
      <c r="E82" s="8"/>
      <c r="F82" s="8"/>
      <c r="G82" s="8"/>
      <c r="H82" s="8"/>
      <c r="I82" s="18"/>
      <c r="J82" s="18"/>
      <c r="K82" s="18"/>
    </row>
    <row r="83" spans="1:11" ht="15.75" x14ac:dyDescent="0.3">
      <c r="A83" s="20"/>
      <c r="B83" s="9"/>
      <c r="C83" s="8"/>
      <c r="D83" s="8"/>
      <c r="E83" s="8"/>
      <c r="F83" s="8"/>
      <c r="G83" s="8"/>
      <c r="H83" s="8"/>
      <c r="I83" s="18"/>
      <c r="J83" s="18"/>
      <c r="K83" s="18"/>
    </row>
    <row r="84" spans="1:11" ht="15.75" x14ac:dyDescent="0.3">
      <c r="A84" s="20"/>
      <c r="B84" s="9"/>
      <c r="C84" s="8"/>
      <c r="D84" s="8"/>
      <c r="E84" s="8"/>
      <c r="F84" s="8"/>
      <c r="G84" s="8"/>
      <c r="H84" s="8"/>
      <c r="I84" s="18"/>
      <c r="J84" s="18"/>
      <c r="K84" s="18"/>
    </row>
    <row r="85" spans="1:11" ht="15.75" x14ac:dyDescent="0.3">
      <c r="A85" s="20"/>
      <c r="B85" s="9"/>
      <c r="C85" s="8"/>
      <c r="D85" s="8"/>
      <c r="E85" s="8"/>
      <c r="F85" s="8"/>
      <c r="G85" s="8"/>
      <c r="H85" s="8"/>
      <c r="I85" s="18"/>
      <c r="J85" s="18"/>
      <c r="K85" s="18"/>
    </row>
    <row r="86" spans="1:11" ht="15.75" x14ac:dyDescent="0.3">
      <c r="A86" s="20"/>
      <c r="B86" s="9"/>
      <c r="C86" s="8"/>
      <c r="D86" s="8"/>
      <c r="E86" s="8"/>
      <c r="F86" s="8"/>
      <c r="G86" s="8"/>
      <c r="H86" s="8"/>
      <c r="I86" s="18"/>
      <c r="J86" s="18"/>
      <c r="K86" s="18"/>
    </row>
    <row r="87" spans="1:11" ht="15.75" x14ac:dyDescent="0.3">
      <c r="A87" s="20"/>
      <c r="B87" s="9"/>
      <c r="C87" s="8"/>
      <c r="D87" s="8"/>
      <c r="E87" s="8"/>
      <c r="F87" s="8"/>
      <c r="G87" s="8"/>
      <c r="H87" s="8"/>
      <c r="I87" s="18"/>
      <c r="J87" s="18"/>
      <c r="K87" s="18"/>
    </row>
    <row r="88" spans="1:11" ht="15.75" x14ac:dyDescent="0.3">
      <c r="A88" s="20"/>
      <c r="B88" s="9"/>
      <c r="C88" s="8"/>
      <c r="D88" s="8"/>
      <c r="E88" s="8"/>
      <c r="F88" s="8"/>
      <c r="G88" s="8"/>
      <c r="H88" s="8"/>
      <c r="I88" s="18"/>
      <c r="J88" s="18"/>
      <c r="K88" s="18"/>
    </row>
    <row r="89" spans="1:11" ht="15.75" x14ac:dyDescent="0.3">
      <c r="A89" s="20"/>
      <c r="B89" s="9"/>
      <c r="C89" s="8"/>
      <c r="D89" s="8"/>
      <c r="E89" s="8"/>
      <c r="F89" s="8"/>
      <c r="G89" s="8"/>
      <c r="H89" s="8"/>
      <c r="I89" s="18"/>
      <c r="J89" s="18"/>
      <c r="K89" s="18"/>
    </row>
    <row r="90" spans="1:11" ht="15.75" x14ac:dyDescent="0.3">
      <c r="A90" s="20"/>
      <c r="B90" s="9"/>
      <c r="C90" s="8"/>
      <c r="D90" s="8"/>
      <c r="E90" s="8"/>
      <c r="F90" s="8"/>
      <c r="G90" s="8"/>
      <c r="H90" s="8"/>
      <c r="I90" s="18"/>
      <c r="J90" s="18"/>
      <c r="K90" s="18"/>
    </row>
    <row r="91" spans="1:11" ht="15.75" x14ac:dyDescent="0.3">
      <c r="A91" s="20"/>
      <c r="B91" s="9"/>
      <c r="C91" s="8"/>
      <c r="D91" s="8"/>
      <c r="E91" s="8"/>
      <c r="F91" s="8"/>
      <c r="G91" s="8"/>
      <c r="H91" s="8"/>
      <c r="I91" s="18"/>
      <c r="J91" s="18"/>
      <c r="K91" s="18"/>
    </row>
    <row r="92" spans="1:11" x14ac:dyDescent="0.25">
      <c r="A92" s="20"/>
      <c r="B92" s="9"/>
      <c r="C92" s="8"/>
      <c r="D92" s="8"/>
      <c r="E92" s="8"/>
      <c r="F92" s="8"/>
      <c r="G92" s="8"/>
      <c r="H92" s="8"/>
      <c r="I92" s="8"/>
      <c r="J92" s="8"/>
      <c r="K92" s="8"/>
    </row>
    <row r="93" spans="1:11" x14ac:dyDescent="0.25">
      <c r="A93" s="20"/>
      <c r="B93" s="9"/>
      <c r="C93" s="8"/>
      <c r="D93" s="8"/>
      <c r="E93" s="8"/>
      <c r="F93" s="8"/>
      <c r="G93" s="8"/>
      <c r="H93" s="8"/>
      <c r="I93" s="8"/>
      <c r="J93" s="8"/>
      <c r="K93" s="8"/>
    </row>
    <row r="94" spans="1:11" ht="15.75" customHeight="1" x14ac:dyDescent="0.25">
      <c r="A94" s="20"/>
      <c r="B94" s="9"/>
      <c r="C94" s="8"/>
      <c r="D94" s="8"/>
      <c r="E94" s="8"/>
      <c r="F94" s="8"/>
      <c r="G94" s="8"/>
      <c r="H94" s="8"/>
      <c r="I94" s="8"/>
      <c r="J94" s="8"/>
      <c r="K94" s="8"/>
    </row>
    <row r="95" spans="1:11" ht="15.75" customHeight="1" x14ac:dyDescent="0.25">
      <c r="A95" s="20"/>
      <c r="B95" s="9"/>
      <c r="C95" s="8"/>
      <c r="D95" s="8"/>
      <c r="E95" s="8"/>
      <c r="F95" s="8"/>
      <c r="G95" s="8"/>
      <c r="H95" s="8"/>
      <c r="I95" s="8"/>
      <c r="J95" s="8"/>
      <c r="K95" s="8"/>
    </row>
    <row r="96" spans="1:11" ht="15.75" customHeight="1" x14ac:dyDescent="0.25">
      <c r="A96" s="20"/>
      <c r="B96" s="9"/>
      <c r="C96" s="8"/>
      <c r="D96" s="8"/>
      <c r="E96" s="8"/>
      <c r="F96" s="8"/>
      <c r="G96" s="8"/>
      <c r="H96" s="8"/>
      <c r="I96" s="8"/>
      <c r="J96" s="8"/>
      <c r="K96" s="8"/>
    </row>
    <row r="97" spans="1:11" ht="15.75" customHeight="1" x14ac:dyDescent="0.25">
      <c r="A97" s="20"/>
      <c r="B97" s="9"/>
      <c r="C97" s="8"/>
      <c r="D97" s="8"/>
      <c r="E97" s="8"/>
      <c r="F97" s="8"/>
      <c r="G97" s="8"/>
      <c r="H97" s="8"/>
      <c r="I97" s="8"/>
      <c r="J97" s="8"/>
      <c r="K97" s="8"/>
    </row>
    <row r="98" spans="1:11" ht="15.75" customHeight="1" x14ac:dyDescent="0.25">
      <c r="A98" s="20"/>
      <c r="B98" s="9"/>
      <c r="C98" s="8"/>
      <c r="D98" s="8"/>
      <c r="E98" s="8"/>
      <c r="F98" s="8"/>
      <c r="G98" s="8"/>
      <c r="H98" s="8"/>
      <c r="I98" s="8"/>
      <c r="J98" s="8"/>
      <c r="K98" s="8"/>
    </row>
    <row r="99" spans="1:11" ht="15.75" customHeight="1" x14ac:dyDescent="0.25">
      <c r="A99" s="20"/>
      <c r="B99" s="9"/>
      <c r="C99" s="8"/>
      <c r="D99" s="8"/>
      <c r="E99" s="8"/>
      <c r="F99" s="8"/>
      <c r="G99" s="8"/>
      <c r="H99" s="8"/>
      <c r="I99" s="8"/>
      <c r="J99" s="8"/>
      <c r="K99" s="8"/>
    </row>
    <row r="100" spans="1:11" ht="15.75" customHeight="1" x14ac:dyDescent="0.25">
      <c r="A100" s="20"/>
      <c r="B100" s="9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.75" customHeight="1" x14ac:dyDescent="0.25">
      <c r="A101" s="20"/>
      <c r="B101" s="9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" customHeight="1" x14ac:dyDescent="0.25"/>
    <row r="119" ht="15" customHeight="1" x14ac:dyDescent="0.25"/>
  </sheetData>
  <mergeCells count="10">
    <mergeCell ref="E2:J2"/>
    <mergeCell ref="A1:K1"/>
    <mergeCell ref="A3:A4"/>
    <mergeCell ref="E3:F3"/>
    <mergeCell ref="I3:J3"/>
    <mergeCell ref="G3:H3"/>
    <mergeCell ref="K3:K4"/>
    <mergeCell ref="C3:C4"/>
    <mergeCell ref="D3:D4"/>
    <mergeCell ref="B3:B4"/>
  </mergeCells>
  <pageMargins left="0.25" right="0.2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თავფურცელი</vt:lpstr>
      <vt:lpstr>ხარჯთაღრიცხვა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2019-11-08T14:27:07Z</dcterms:modified>
</cp:coreProperties>
</file>